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inance\Budget\2025\"/>
    </mc:Choice>
  </mc:AlternateContent>
  <xr:revisionPtr revIDLastSave="0" documentId="8_{708FDE1B-10B3-4D17-B826-B2230C3198AA}" xr6:coauthVersionLast="47" xr6:coauthVersionMax="47" xr10:uidLastSave="{00000000-0000-0000-0000-000000000000}"/>
  <bookViews>
    <workbookView xWindow="90" yWindow="720" windowWidth="28710" windowHeight="1548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1" i="1" l="1"/>
  <c r="E11" i="1"/>
  <c r="E10" i="1"/>
  <c r="E5" i="1"/>
  <c r="E9" i="1" l="1"/>
  <c r="E4" i="1"/>
  <c r="D11" i="1" l="1"/>
  <c r="D10" i="1"/>
  <c r="D9" i="1"/>
  <c r="D5" i="1"/>
  <c r="D4" i="1"/>
  <c r="C6" i="1" l="1"/>
  <c r="B6" i="1"/>
  <c r="F11" i="1"/>
  <c r="F10" i="1"/>
  <c r="F9" i="1"/>
  <c r="F5" i="1"/>
  <c r="F4" i="1"/>
  <c r="C12" i="1"/>
  <c r="B26" i="1" s="1"/>
  <c r="B12" i="1"/>
  <c r="B27" i="1" s="1"/>
  <c r="B22" i="1" l="1"/>
  <c r="D22" i="1" s="1"/>
  <c r="F12" i="1"/>
  <c r="D21" i="1"/>
  <c r="B28" i="1"/>
  <c r="E12" i="1"/>
  <c r="E6" i="1"/>
  <c r="F6" i="1"/>
  <c r="B23" i="1" l="1"/>
  <c r="D23" i="1"/>
</calcChain>
</file>

<file path=xl/sharedStrings.xml><?xml version="1.0" encoding="utf-8"?>
<sst xmlns="http://schemas.openxmlformats.org/spreadsheetml/2006/main" count="35" uniqueCount="29">
  <si>
    <t>Town of Neepawa  Property tax impact</t>
  </si>
  <si>
    <t>Increase Decrease (-) %</t>
  </si>
  <si>
    <t>Impact in $ on an $150,000 Property</t>
  </si>
  <si>
    <t>Residential</t>
  </si>
  <si>
    <t>Municipal</t>
  </si>
  <si>
    <t>School Division</t>
  </si>
  <si>
    <t>Total</t>
  </si>
  <si>
    <t>Commercial</t>
  </si>
  <si>
    <t>Education Support</t>
  </si>
  <si>
    <t>( if assessment did not change)</t>
  </si>
  <si>
    <t>Residential = Assessement x 45% (portion taxable) x mill rate change per $1000</t>
  </si>
  <si>
    <t>Commercial = Assessment x 65% (portion taxable) x mill rate change per $1000</t>
  </si>
  <si>
    <t>Residential Impact</t>
  </si>
  <si>
    <t>Commercial Impact</t>
  </si>
  <si>
    <t>Net Taxes</t>
  </si>
  <si>
    <t>Gross taxes</t>
  </si>
  <si>
    <t>IMPACT</t>
  </si>
  <si>
    <t>Enter your property assessment here if Commercial</t>
  </si>
  <si>
    <t>Enter your property assessment here if Residential</t>
  </si>
  <si>
    <t>Note Calculated at</t>
  </si>
  <si>
    <t>Note this is an estimate of your taxes and not an actual amount as the whitemud watershed and the garabge</t>
  </si>
  <si>
    <t>levy are not included in this calculation.</t>
  </si>
  <si>
    <t>Impact in $ on an $200,000 Property</t>
  </si>
  <si>
    <t>2024 taxes</t>
  </si>
  <si>
    <t>2024                      Mill rates</t>
  </si>
  <si>
    <t>2025                    Mill Rates</t>
  </si>
  <si>
    <t>2025 taxes</t>
  </si>
  <si>
    <t>TO SEE YOUR  IMPACT ON YOUR 2025  TAX BILL</t>
  </si>
  <si>
    <t xml:space="preserve">HATC (only on school portion and may or may not be applicable)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</si>
</sst>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0.0%"/>
    <numFmt numFmtId="165" formatCode="&quot;$&quot;#,##0.00;[Red]\(&quot;$&quot;#,##0.00\)"/>
    <numFmt numFmtId="166" formatCode="_-&quot;$&quot;* #,##0_-;\-&quot;$&quot;* #,##0_-;_-&quot;$&quot;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36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wrapText="1"/>
    </xf>
    <xf numFmtId="166" fontId="0" fillId="3" borderId="0" xfId="1" applyNumberFormat="1" applyFont="1" applyFill="1" applyProtection="1">
      <protection locked="0"/>
    </xf>
    <xf numFmtId="0" fontId="11" fillId="0" borderId="0" xfId="0" applyFont="1" applyAlignment="1" applyProtection="1">
      <alignment horizontal="centerContinuous"/>
    </xf>
    <xf numFmtId="0" fontId="12" fillId="0" borderId="0" xfId="0" applyFont="1" applyAlignment="1" applyProtection="1">
      <alignment horizontal="center"/>
    </xf>
    <xf numFmtId="0" fontId="0" fillId="0" borderId="0" xfId="0" applyAlignment="1" applyProtection="1">
      <alignment horizontal="center" wrapText="1"/>
    </xf>
    <xf numFmtId="0" fontId="8" fillId="0" borderId="0" xfId="0" applyFont="1" applyAlignment="1" applyProtection="1">
      <alignment horizontal="center" vertical="center" wrapText="1"/>
    </xf>
    <xf numFmtId="0" fontId="3" fillId="0" borderId="0" xfId="0" applyFont="1" applyProtection="1"/>
    <xf numFmtId="0" fontId="0" fillId="0" borderId="0" xfId="0" applyProtection="1"/>
    <xf numFmtId="0" fontId="9" fillId="0" borderId="0" xfId="0" applyFont="1" applyProtection="1"/>
    <xf numFmtId="0" fontId="0" fillId="0" borderId="1" xfId="0" applyBorder="1" applyAlignment="1" applyProtection="1">
      <alignment horizontal="center"/>
    </xf>
    <xf numFmtId="10" fontId="0" fillId="0" borderId="1" xfId="2" applyNumberFormat="1" applyFont="1" applyBorder="1" applyAlignment="1" applyProtection="1">
      <alignment horizontal="center"/>
    </xf>
    <xf numFmtId="44" fontId="0" fillId="0" borderId="2" xfId="1" applyFont="1" applyBorder="1" applyAlignment="1" applyProtection="1">
      <alignment horizontal="center"/>
    </xf>
    <xf numFmtId="44" fontId="0" fillId="0" borderId="1" xfId="1" applyFont="1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10" fontId="0" fillId="0" borderId="0" xfId="2" applyNumberFormat="1" applyFont="1" applyBorder="1" applyAlignment="1" applyProtection="1">
      <alignment horizontal="center"/>
    </xf>
    <xf numFmtId="44" fontId="6" fillId="0" borderId="3" xfId="1" applyFont="1" applyBorder="1" applyAlignment="1" applyProtection="1">
      <alignment horizontal="center"/>
    </xf>
    <xf numFmtId="44" fontId="6" fillId="0" borderId="0" xfId="1" applyFont="1" applyAlignment="1" applyProtection="1">
      <alignment horizontal="center"/>
    </xf>
    <xf numFmtId="0" fontId="2" fillId="0" borderId="0" xfId="0" applyFont="1" applyProtection="1"/>
    <xf numFmtId="0" fontId="0" fillId="0" borderId="5" xfId="0" applyBorder="1" applyAlignment="1" applyProtection="1">
      <alignment horizontal="center"/>
    </xf>
    <xf numFmtId="9" fontId="5" fillId="0" borderId="0" xfId="2" applyFont="1" applyAlignment="1" applyProtection="1">
      <alignment horizontal="center"/>
    </xf>
    <xf numFmtId="44" fontId="7" fillId="0" borderId="3" xfId="0" applyNumberFormat="1" applyFont="1" applyBorder="1" applyAlignment="1" applyProtection="1">
      <alignment horizontal="center"/>
    </xf>
    <xf numFmtId="44" fontId="7" fillId="0" borderId="0" xfId="0" applyNumberFormat="1" applyFont="1" applyAlignment="1" applyProtection="1">
      <alignment horizontal="center"/>
    </xf>
    <xf numFmtId="0" fontId="0" fillId="0" borderId="0" xfId="0" applyAlignment="1" applyProtection="1">
      <alignment horizontal="center"/>
    </xf>
    <xf numFmtId="9" fontId="0" fillId="0" borderId="0" xfId="2" applyFont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44" fontId="0" fillId="0" borderId="3" xfId="1" applyFont="1" applyBorder="1" applyAlignment="1" applyProtection="1">
      <alignment horizontal="center"/>
    </xf>
    <xf numFmtId="44" fontId="0" fillId="0" borderId="0" xfId="1" applyFont="1" applyAlignment="1" applyProtection="1">
      <alignment horizontal="center"/>
    </xf>
    <xf numFmtId="164" fontId="5" fillId="0" borderId="0" xfId="2" applyNumberFormat="1" applyFont="1" applyAlignment="1" applyProtection="1">
      <alignment horizontal="center"/>
    </xf>
    <xf numFmtId="0" fontId="14" fillId="0" borderId="0" xfId="0" applyFont="1" applyProtection="1"/>
    <xf numFmtId="0" fontId="8" fillId="2" borderId="0" xfId="0" applyFont="1" applyFill="1" applyAlignment="1" applyProtection="1">
      <alignment horizontal="centerContinuous"/>
    </xf>
    <xf numFmtId="0" fontId="13" fillId="0" borderId="0" xfId="0" applyFont="1" applyProtection="1"/>
    <xf numFmtId="0" fontId="10" fillId="0" borderId="0" xfId="0" applyFont="1" applyProtection="1"/>
    <xf numFmtId="165" fontId="0" fillId="0" borderId="0" xfId="1" applyNumberFormat="1" applyFont="1" applyProtection="1"/>
    <xf numFmtId="165" fontId="4" fillId="0" borderId="0" xfId="1" applyNumberFormat="1" applyFont="1" applyProtection="1"/>
    <xf numFmtId="165" fontId="6" fillId="0" borderId="0" xfId="1" applyNumberFormat="1" applyFont="1" applyProtection="1"/>
    <xf numFmtId="165" fontId="0" fillId="0" borderId="0" xfId="0" applyNumberFormat="1" applyProtection="1"/>
    <xf numFmtId="0" fontId="15" fillId="0" borderId="0" xfId="0" applyFont="1" applyProtection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19</xdr:row>
      <xdr:rowOff>28575</xdr:rowOff>
    </xdr:from>
    <xdr:to>
      <xdr:col>2</xdr:col>
      <xdr:colOff>779907</xdr:colOff>
      <xdr:row>19</xdr:row>
      <xdr:rowOff>371475</xdr:rowOff>
    </xdr:to>
    <xdr:sp macro="" textlink="">
      <xdr:nvSpPr>
        <xdr:cNvPr id="2" name="Down Arrow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457450" y="4714875"/>
          <a:ext cx="484632" cy="3429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zoomScaleNormal="100" workbookViewId="0">
      <selection activeCell="E21" sqref="E21"/>
    </sheetView>
  </sheetViews>
  <sheetFormatPr defaultRowHeight="15" x14ac:dyDescent="0.25"/>
  <cols>
    <col min="1" max="1" width="18.42578125" customWidth="1"/>
    <col min="2" max="2" width="14" customWidth="1"/>
    <col min="3" max="3" width="13.7109375" customWidth="1"/>
    <col min="4" max="4" width="15.42578125" customWidth="1"/>
    <col min="5" max="5" width="13" customWidth="1"/>
    <col min="6" max="6" width="13.140625" customWidth="1"/>
  </cols>
  <sheetData>
    <row r="1" spans="1:9" ht="26.25" x14ac:dyDescent="0.4">
      <c r="A1" s="3" t="s">
        <v>0</v>
      </c>
      <c r="B1" s="3"/>
      <c r="C1" s="3"/>
      <c r="D1" s="3"/>
      <c r="E1" s="3"/>
      <c r="F1" s="3"/>
    </row>
    <row r="2" spans="1:9" ht="63" x14ac:dyDescent="0.7">
      <c r="A2" s="4">
        <v>2025</v>
      </c>
      <c r="B2" s="5" t="s">
        <v>25</v>
      </c>
      <c r="C2" s="5" t="s">
        <v>24</v>
      </c>
      <c r="D2" s="5" t="s">
        <v>1</v>
      </c>
      <c r="E2" s="6" t="s">
        <v>22</v>
      </c>
      <c r="F2" s="6" t="s">
        <v>2</v>
      </c>
      <c r="G2" s="1"/>
      <c r="H2" s="1"/>
      <c r="I2" s="1"/>
    </row>
    <row r="3" spans="1:9" x14ac:dyDescent="0.25">
      <c r="A3" s="7" t="s">
        <v>3</v>
      </c>
      <c r="B3" s="8"/>
      <c r="C3" s="8"/>
      <c r="D3" s="8"/>
      <c r="E3" s="9" t="s">
        <v>9</v>
      </c>
      <c r="F3" s="8"/>
    </row>
    <row r="4" spans="1:9" x14ac:dyDescent="0.25">
      <c r="A4" s="8" t="s">
        <v>4</v>
      </c>
      <c r="B4" s="10">
        <v>22.864000000000001</v>
      </c>
      <c r="C4" s="10">
        <v>22.86</v>
      </c>
      <c r="D4" s="11">
        <f>(B4-C4)/C4</f>
        <v>1.7497812773409167E-4</v>
      </c>
      <c r="E4" s="12">
        <f>((200000*0.45)*($B4-$C4)/1000)</f>
        <v>0.36000000000012022</v>
      </c>
      <c r="F4" s="13">
        <f>((150000*0.45)*($B4-$C4)/1000)</f>
        <v>0.27000000000009017</v>
      </c>
    </row>
    <row r="5" spans="1:9" ht="17.25" x14ac:dyDescent="0.4">
      <c r="A5" s="8" t="s">
        <v>5</v>
      </c>
      <c r="B5" s="14">
        <v>10.37</v>
      </c>
      <c r="C5" s="14">
        <v>10.622999999999999</v>
      </c>
      <c r="D5" s="15">
        <f>(B5-C5)/C5</f>
        <v>-2.3816247764285054E-2</v>
      </c>
      <c r="E5" s="16">
        <f>((200000*0.45)*($B5-$C5)/1000)</f>
        <v>-22.77000000000001</v>
      </c>
      <c r="F5" s="17">
        <f>((150000*0.45)*($B5-$C5)/1000)</f>
        <v>-17.077500000000008</v>
      </c>
    </row>
    <row r="6" spans="1:9" ht="18" thickBot="1" x14ac:dyDescent="0.45">
      <c r="A6" s="18" t="s">
        <v>6</v>
      </c>
      <c r="B6" s="19">
        <f>SUM(B4:B5)</f>
        <v>33.234000000000002</v>
      </c>
      <c r="C6" s="19">
        <f>SUM(C4:C5)</f>
        <v>33.482999999999997</v>
      </c>
      <c r="D6" s="20"/>
      <c r="E6" s="21">
        <f>SUM(E4:E5)</f>
        <v>-22.40999999999989</v>
      </c>
      <c r="F6" s="22">
        <f>SUM(F4:F5)</f>
        <v>-16.807499999999919</v>
      </c>
    </row>
    <row r="7" spans="1:9" ht="15.75" thickTop="1" x14ac:dyDescent="0.25">
      <c r="A7" s="8"/>
      <c r="B7" s="23"/>
      <c r="C7" s="23"/>
      <c r="D7" s="24"/>
      <c r="E7" s="25"/>
      <c r="F7" s="23"/>
    </row>
    <row r="8" spans="1:9" x14ac:dyDescent="0.25">
      <c r="A8" s="7" t="s">
        <v>7</v>
      </c>
      <c r="B8" s="23"/>
      <c r="C8" s="23"/>
      <c r="D8" s="24"/>
      <c r="E8" s="25"/>
      <c r="F8" s="23"/>
    </row>
    <row r="9" spans="1:9" x14ac:dyDescent="0.25">
      <c r="A9" s="8" t="s">
        <v>4</v>
      </c>
      <c r="B9" s="23">
        <v>22.864000000000001</v>
      </c>
      <c r="C9" s="23">
        <v>22.86</v>
      </c>
      <c r="D9" s="15">
        <f>(B9-C9)/C9</f>
        <v>1.7497812773409167E-4</v>
      </c>
      <c r="E9" s="26">
        <f>((200000*0.65)*($B9-$C9)/1000)</f>
        <v>0.52000000000017377</v>
      </c>
      <c r="F9" s="27">
        <f>((150000*0.65)*($B9-$C9)/1000)</f>
        <v>0.39000000000013024</v>
      </c>
    </row>
    <row r="10" spans="1:9" x14ac:dyDescent="0.25">
      <c r="A10" s="8" t="s">
        <v>5</v>
      </c>
      <c r="B10" s="23">
        <v>10.37</v>
      </c>
      <c r="C10" s="23">
        <v>10.622999999999999</v>
      </c>
      <c r="D10" s="15">
        <f>(B10-C10)/C10</f>
        <v>-2.3816247764285054E-2</v>
      </c>
      <c r="E10" s="26">
        <f>((200000*0.65)*($B10-$C10)/1000)</f>
        <v>-32.890000000000015</v>
      </c>
      <c r="F10" s="27">
        <f>((150000*0.65)*($B10-$C10)/1000)</f>
        <v>-24.667500000000011</v>
      </c>
    </row>
    <row r="11" spans="1:9" ht="17.25" x14ac:dyDescent="0.4">
      <c r="A11" s="8" t="s">
        <v>8</v>
      </c>
      <c r="B11" s="14">
        <v>7.117</v>
      </c>
      <c r="C11" s="14">
        <v>8.1280000000000001</v>
      </c>
      <c r="D11" s="15">
        <f>(B11-C11)/C11</f>
        <v>-0.12438484251968505</v>
      </c>
      <c r="E11" s="16">
        <f>((200000*0.65)*($B11-$C11)/1000)</f>
        <v>-131.43000000000004</v>
      </c>
      <c r="F11" s="17">
        <f>((150000*0.65)*($B11-$C11)/1000)</f>
        <v>-98.572500000000019</v>
      </c>
    </row>
    <row r="12" spans="1:9" ht="18" thickBot="1" x14ac:dyDescent="0.45">
      <c r="A12" s="18" t="s">
        <v>6</v>
      </c>
      <c r="B12" s="19">
        <f>SUM(B9:B11)</f>
        <v>40.350999999999999</v>
      </c>
      <c r="C12" s="19">
        <f>SUM(C9:C11)</f>
        <v>41.610999999999997</v>
      </c>
      <c r="D12" s="28"/>
      <c r="E12" s="21">
        <f>SUM(E9:E11)</f>
        <v>-163.79999999999987</v>
      </c>
      <c r="F12" s="22">
        <f>SUM(F9:F11)</f>
        <v>-122.84999999999991</v>
      </c>
    </row>
    <row r="13" spans="1:9" ht="15.75" thickTop="1" x14ac:dyDescent="0.25">
      <c r="A13" s="8"/>
      <c r="B13" s="8"/>
      <c r="C13" s="8"/>
      <c r="D13" s="8"/>
      <c r="E13" s="8"/>
      <c r="F13" s="8"/>
    </row>
    <row r="14" spans="1:9" x14ac:dyDescent="0.25">
      <c r="A14" s="29" t="s">
        <v>19</v>
      </c>
      <c r="B14" s="8"/>
      <c r="C14" s="8"/>
      <c r="D14" s="8"/>
      <c r="E14" s="8"/>
      <c r="F14" s="8"/>
    </row>
    <row r="15" spans="1:9" x14ac:dyDescent="0.25">
      <c r="A15" s="29" t="s">
        <v>10</v>
      </c>
      <c r="B15" s="8"/>
      <c r="C15" s="8"/>
      <c r="D15" s="8"/>
      <c r="E15" s="8"/>
      <c r="F15" s="8"/>
    </row>
    <row r="16" spans="1:9" x14ac:dyDescent="0.25">
      <c r="A16" s="29" t="s">
        <v>11</v>
      </c>
      <c r="B16" s="8"/>
      <c r="C16" s="8"/>
      <c r="D16" s="8"/>
      <c r="E16" s="8"/>
      <c r="F16" s="8"/>
    </row>
    <row r="17" spans="1:6" x14ac:dyDescent="0.25">
      <c r="A17" s="8"/>
      <c r="B17" s="8"/>
      <c r="C17" s="8"/>
      <c r="D17" s="8"/>
      <c r="E17" s="8"/>
      <c r="F17" s="8"/>
    </row>
    <row r="18" spans="1:6" ht="15.75" x14ac:dyDescent="0.25">
      <c r="A18" s="30" t="s">
        <v>27</v>
      </c>
      <c r="B18" s="30"/>
      <c r="C18" s="30"/>
      <c r="D18" s="30"/>
      <c r="E18" s="30"/>
      <c r="F18" s="8"/>
    </row>
    <row r="19" spans="1:6" ht="12" customHeight="1" x14ac:dyDescent="0.25">
      <c r="A19" s="8"/>
      <c r="B19" s="8"/>
      <c r="C19" s="31" t="s">
        <v>28</v>
      </c>
      <c r="D19" s="8"/>
      <c r="E19" s="8"/>
      <c r="F19" s="8"/>
    </row>
    <row r="20" spans="1:6" ht="33" customHeight="1" x14ac:dyDescent="0.25">
      <c r="A20" s="7" t="s">
        <v>12</v>
      </c>
      <c r="B20" s="7" t="s">
        <v>15</v>
      </c>
      <c r="C20" s="7"/>
      <c r="D20" s="7" t="s">
        <v>14</v>
      </c>
      <c r="E20" s="32" t="s">
        <v>18</v>
      </c>
      <c r="F20" s="8"/>
    </row>
    <row r="21" spans="1:6" x14ac:dyDescent="0.25">
      <c r="A21" s="8" t="s">
        <v>23</v>
      </c>
      <c r="B21" s="33">
        <f>(($E$21*0.45)*$C$6/1000)</f>
        <v>3766.8374999999996</v>
      </c>
      <c r="C21" s="33">
        <v>-1500</v>
      </c>
      <c r="D21" s="33">
        <f>B21+C21</f>
        <v>2266.8374999999996</v>
      </c>
      <c r="E21" s="2">
        <v>250000</v>
      </c>
    </row>
    <row r="22" spans="1:6" ht="17.25" x14ac:dyDescent="0.4">
      <c r="A22" s="8" t="s">
        <v>26</v>
      </c>
      <c r="B22" s="34">
        <f>(($E$22*0.45)*$B$6/1000)</f>
        <v>3738.8249999999998</v>
      </c>
      <c r="C22" s="33">
        <v>-1500</v>
      </c>
      <c r="D22" s="35">
        <f>B22+C22</f>
        <v>2238.8249999999998</v>
      </c>
      <c r="E22" s="2">
        <v>250000</v>
      </c>
    </row>
    <row r="23" spans="1:6" x14ac:dyDescent="0.25">
      <c r="A23" s="8" t="s">
        <v>16</v>
      </c>
      <c r="B23" s="33">
        <f>B22-B21</f>
        <v>-28.012499999999818</v>
      </c>
      <c r="C23" s="33"/>
      <c r="D23" s="33">
        <f>D22-D21</f>
        <v>-28.012499999999818</v>
      </c>
    </row>
    <row r="24" spans="1:6" x14ac:dyDescent="0.25">
      <c r="A24" s="8"/>
      <c r="B24" s="8"/>
      <c r="C24" s="8"/>
      <c r="D24" s="8"/>
    </row>
    <row r="25" spans="1:6" x14ac:dyDescent="0.25">
      <c r="A25" s="7" t="s">
        <v>13</v>
      </c>
      <c r="B25" s="8"/>
      <c r="C25" s="8"/>
      <c r="D25" s="8"/>
      <c r="E25" s="32" t="s">
        <v>17</v>
      </c>
    </row>
    <row r="26" spans="1:6" x14ac:dyDescent="0.25">
      <c r="A26" s="8" t="s">
        <v>23</v>
      </c>
      <c r="B26" s="33">
        <f>(($E$26*0.65)*$C$12/1000)</f>
        <v>676.17875000000004</v>
      </c>
      <c r="C26" s="8"/>
      <c r="D26" s="8"/>
      <c r="E26" s="2">
        <v>25000</v>
      </c>
    </row>
    <row r="27" spans="1:6" x14ac:dyDescent="0.25">
      <c r="A27" s="8" t="s">
        <v>26</v>
      </c>
      <c r="B27" s="34">
        <f>(($E$27*0.65)*$B$12/1000)</f>
        <v>6557.0375000000004</v>
      </c>
      <c r="C27" s="8"/>
      <c r="D27" s="8"/>
      <c r="E27" s="2">
        <v>250000</v>
      </c>
    </row>
    <row r="28" spans="1:6" x14ac:dyDescent="0.25">
      <c r="A28" s="8" t="s">
        <v>16</v>
      </c>
      <c r="B28" s="36">
        <f>B27-B26</f>
        <v>5880.8587500000003</v>
      </c>
      <c r="C28" s="8"/>
      <c r="D28" s="8"/>
    </row>
    <row r="29" spans="1:6" x14ac:dyDescent="0.25">
      <c r="A29" s="8"/>
      <c r="B29" s="36"/>
      <c r="C29" s="8"/>
      <c r="D29" s="8"/>
    </row>
    <row r="30" spans="1:6" x14ac:dyDescent="0.25">
      <c r="A30" s="37" t="s">
        <v>20</v>
      </c>
      <c r="B30" s="8"/>
      <c r="C30" s="8"/>
      <c r="D30" s="8"/>
    </row>
    <row r="31" spans="1:6" x14ac:dyDescent="0.25">
      <c r="A31" s="37" t="s">
        <v>21</v>
      </c>
      <c r="B31" s="8"/>
      <c r="C31" s="8"/>
      <c r="D31" s="8"/>
    </row>
  </sheetData>
  <sheetProtection algorithmName="SHA-512" hashValue="w2inuMSPUF5VcsTVGyjomILeUJPeXJnDl2aNCj4IsTmrHtDfTu9w0DaarFM5PSHAVzBhIKDB7r1HsKZIGDQuUg==" saltValue="7XiduNSjjkPXY35YjIZ6EQ==" spinCount="100000" sheet="1" selectLockedCells="1"/>
  <pageMargins left="0.7" right="0.7" top="0.75" bottom="0.75" header="0.3" footer="0.3"/>
  <pageSetup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</dc:creator>
  <cp:lastModifiedBy>Jamie Davie</cp:lastModifiedBy>
  <cp:lastPrinted>2012-03-29T20:42:28Z</cp:lastPrinted>
  <dcterms:created xsi:type="dcterms:W3CDTF">2012-03-28T18:57:24Z</dcterms:created>
  <dcterms:modified xsi:type="dcterms:W3CDTF">2025-07-09T21:14:54Z</dcterms:modified>
</cp:coreProperties>
</file>